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<sst xmlns="http://schemas.openxmlformats.org/spreadsheetml/2006/main" count="24" uniqueCount="24">
  <si>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Salt</t>
  </si>
  <si>
    <t>No. of loaves</t>
  </si>
  <si>
    <t>Starter % innoculation</t>
  </si>
  <si>
    <t>No of builds</t>
  </si>
  <si>
    <t>Build 1</t>
  </si>
  <si>
    <t>Build 2</t>
  </si>
  <si>
    <t>Build 3</t>
  </si>
  <si>
    <t>Build 4</t>
  </si>
  <si>
    <t xml:space="preserve">Total Starter weight </t>
  </si>
  <si>
    <t>Flour added to final dough</t>
  </si>
  <si>
    <t>Water added to final dough</t>
  </si>
  <si>
    <t>Starter added to final dough</t>
  </si>
  <si>
    <t>Initial mother starter</t>
  </si>
  <si>
    <t>Hydration of build</t>
  </si>
  <si>
    <t>Mother hydration</t>
  </si>
  <si>
    <t>Final starter hydration</t>
  </si>
  <si>
    <t>Multiplication factor</t>
  </si>
  <si>
    <t>Build stage</t>
  </si>
  <si>
    <t>Loaf weight (in grams)</t>
  </si>
  <si>
    <t>Salt Percentage</t>
  </si>
  <si>
    <t>Loaf hydration %</t>
  </si>
  <si>
    <t>Flour to add to starter</t>
  </si>
  <si>
    <t>Water to add to starter</t>
  </si>
  <si>
    <t>Amount of starter left 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</si>
</sst>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" fontId="0" fillId="0" borderId="0" xfId="0" applyAlignment="1">
      <alignment/>
    </xf>
    <xf numFmtId="1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65" fontId="1" fillId="3" borderId="0" xfId="0" applyNumberFormat="1" applyFont="1" applyFill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15.421875" style="1" customWidth="1"/>
    <col min="2" max="2" width="18.7109375" style="1" customWidth="1"/>
    <col min="3" max="3" width="18.421875" style="1" customWidth="1"/>
    <col min="4" max="4" width="19.7109375" style="1" customWidth="1"/>
    <col min="5" max="5" width="14.140625" style="1" customWidth="1"/>
    <col min="6" max="6" width="12.421875" style="1" customWidth="1"/>
    <col min="7" max="7" width="15.421875" style="1" customWidth="1"/>
    <col min="8" max="8" width="19.8515625" style="1" customWidth="1"/>
    <col min="9" max="9" width="15.140625" style="1" customWidth="1"/>
    <col min="10" max="10" width="15.7109375" style="1" customWidth="1"/>
    <col min="11" max="16384" width="9.140625" style="1" customWidth="1"/>
  </cols>
  <sheetData>
    <row r="1" spans="1:8" ht="12.75">
      <c r="A1" s="2" t="s">
        <v>18</v>
      </c>
      <c r="B1" s="2" t="s">
        <v>1</v>
      </c>
      <c r="C1" s="2" t="s">
        <v>2</v>
      </c>
      <c r="D1" s="2" t="s">
        <v>20</v>
      </c>
      <c r="E1" s="2" t="s">
        <v>14</v>
      </c>
      <c r="F1" s="2" t="s">
        <v>3</v>
      </c>
      <c r="G1" s="2" t="s">
        <v>15</v>
      </c>
      <c r="H1" s="2" t="s">
        <v>23</v>
      </c>
    </row>
    <row r="2" spans="1:8" ht="12.75">
      <c r="A2" s="3">
        <v>800</v>
      </c>
      <c r="B2" s="3">
        <v>2</v>
      </c>
      <c r="C2" s="3">
        <v>30</v>
      </c>
      <c r="D2" s="3">
        <v>75</v>
      </c>
      <c r="E2" s="3">
        <v>50</v>
      </c>
      <c r="F2" s="3">
        <v>3</v>
      </c>
      <c r="G2" s="3">
        <v>50</v>
      </c>
      <c r="H2" s="3">
        <v>30</v>
      </c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2" t="s">
        <v>19</v>
      </c>
      <c r="B5" s="2" t="s">
        <v>17</v>
      </c>
      <c r="C5" s="2" t="s">
        <v>21</v>
      </c>
      <c r="D5" s="2" t="s">
        <v>22</v>
      </c>
      <c r="E5" s="2" t="s">
        <v>8</v>
      </c>
      <c r="F5" s="2" t="s">
        <v>13</v>
      </c>
      <c r="G5" s="2" t="s">
        <v>16</v>
      </c>
    </row>
    <row r="6" spans="1:7" ht="12.75">
      <c r="A6" s="5">
        <v>2</v>
      </c>
      <c r="B6" s="4" t="s">
        <v>12</v>
      </c>
      <c r="C6" s="4"/>
      <c r="D6" s="4"/>
      <c r="E6" s="6">
        <f>IF(F2=4,((((D13+H2)/((100+G2)/100))/(G7*G8*G9*G10))*(E2+100)/100),IF(F2=3,((((D13+H2)/((100+G2)/100))/(G7*G8*G9))*((E2+100)/100)),IF(F2=2,((((D13+H2)/((100+G2)/100))/(G7*G8))*((E2+100)/100)),IF(F2=1,((((D13+H2)/((100+G2)/100))/G7)*((E2+100)/100)),""))))</f>
        <v>4.54978813559322</v>
      </c>
      <c r="F6" s="4"/>
      <c r="G6" s="4"/>
    </row>
    <row r="7" spans="1:7" ht="12.75">
      <c r="A7" s="4"/>
      <c r="B7" s="4" t="s">
        <v>4</v>
      </c>
      <c r="C7" s="6">
        <f>IF(F2&gt;=1,((E7/(1+F7/100))-(E6/(1+E2/100))),"")</f>
        <v>9.09957627118644</v>
      </c>
      <c r="D7" s="6">
        <f>IF(F2&gt;=1,(E7*(F7/(100+F7))-(E6*(E2/(100+E2)))),"")</f>
        <v>4.54978813559322</v>
      </c>
      <c r="E7" s="6">
        <f>IF(F2&gt;=2,(((E6/((100+E2)/100))*G7)*(F7+100)/100),"")</f>
        <v>18.19915254237288</v>
      </c>
      <c r="F7" s="3">
        <v>50</v>
      </c>
      <c r="G7" s="3">
        <v>4</v>
      </c>
    </row>
    <row r="8" spans="1:7" ht="12.75">
      <c r="A8" s="4"/>
      <c r="B8" s="4" t="s">
        <v>5</v>
      </c>
      <c r="C8" s="6">
        <f>IF(F2&gt;=2,((E8/(1+(F8/100)))-(E7/(1+(F7/100)))),"")</f>
        <v>36.39830508474576</v>
      </c>
      <c r="D8" s="6">
        <f>IF(F2&gt;=2,(E8*(F8/(100+F8))-(E7*(F7/(100+F7)))),"")</f>
        <v>18.19915254237288</v>
      </c>
      <c r="E8" s="6">
        <f>IF(F2&gt;=2,(((E7/((100+F7)/100))*G8)*(F8+100)/100),"")</f>
        <v>72.79661016949152</v>
      </c>
      <c r="F8" s="3">
        <v>50</v>
      </c>
      <c r="G8" s="3">
        <v>4</v>
      </c>
    </row>
    <row r="9" spans="1:7" ht="12.75">
      <c r="A9" s="4"/>
      <c r="B9" s="4" t="s">
        <v>6</v>
      </c>
      <c r="C9" s="6">
        <f>IF(F2&gt;=3,((E9/(1+(F9/100)))-(E8/(1+(F8/100)))),"")</f>
        <v>242.6553672316384</v>
      </c>
      <c r="D9" s="6">
        <f>IF(F2&gt;=3,(E9*(F9/(100+F9)))-(E8*(F8/(100+F8))),"")</f>
        <v>121.3276836158192</v>
      </c>
      <c r="E9" s="6">
        <f>IF(F2&gt;=2,(((E8/((100+F8)/100))*G9)*((F9+100)/100)),"")</f>
        <v>436.7796610169491</v>
      </c>
      <c r="F9" s="3">
        <v>50</v>
      </c>
      <c r="G9" s="3">
        <v>6</v>
      </c>
    </row>
    <row r="10" spans="1:7" ht="12.75">
      <c r="A10" s="4"/>
      <c r="B10" s="4" t="s">
        <v>7</v>
      </c>
      <c r="C10" s="6">
        <f>IF(F2&gt;=4,((E10/(1+(F10/100)))-(E9/(1+(F9/100)))),"")</f>
      </c>
      <c r="D10" s="6">
        <f>IF(F2&gt;=4,(E10*(F10/(100+F10)))-(E9*(F9/(100+F9))),"")</f>
      </c>
      <c r="E10" s="6">
        <f>IF(F2&gt;=4,(((E9/((100+F9)/100))*G10)*((F10+100)/100)),"")</f>
      </c>
      <c r="F10" s="3"/>
      <c r="G10" s="3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2"/>
      <c r="B12" s="2" t="s">
        <v>9</v>
      </c>
      <c r="C12" s="2" t="s">
        <v>10</v>
      </c>
      <c r="D12" s="2" t="s">
        <v>11</v>
      </c>
      <c r="E12" s="2" t="s">
        <v>0</v>
      </c>
      <c r="F12" s="4"/>
      <c r="G12" s="4"/>
    </row>
    <row r="13" spans="1:7" ht="12.75">
      <c r="A13" s="6"/>
      <c r="B13" s="6">
        <f>(B2*(A2/((100+D2+A6)/100)))-((C2/100)*((B2*(A2/((100+D2+A6)/100)))))</f>
        <v>632.7683615819209</v>
      </c>
      <c r="C13" s="6">
        <f>((B2*(A2/((100+D2+A6)/100)))*(D2/100))-((C2/100)*(((B2*(A2/((100+D2+A6)/100))))*(G2/100)))</f>
        <v>542.3728813559321</v>
      </c>
      <c r="D13" s="6">
        <f>((C2/100)*((B2*(A2/((100+D2+A6)/100)))))+(((C2/100)*((B2*(A2/((100+D2+A6)/100)))))*(G2/100))</f>
        <v>406.7796610169491</v>
      </c>
      <c r="E13" s="6">
        <f>(A6/100)*(B2*(A2/((100+D2+A6)/100)))</f>
        <v>18.07909604519774</v>
      </c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SparkSource,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Miller</dc:creator>
  <cp:keywords/>
  <dc:description/>
  <cp:lastModifiedBy>Jeff Miller</cp:lastModifiedBy>
  <cp:lastPrinted>2006-10-12T17:17:11Z</cp:lastPrinted>
  <dcterms:created xsi:type="dcterms:W3CDTF">2006-10-11T15:13:35Z</dcterms:created>
  <dcterms:modified xsi:type="dcterms:W3CDTF">2006-10-18T13:57:49Z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